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30" windowWidth="19440" windowHeight="8010"/>
  </bookViews>
  <sheets>
    <sheet name="Kontrolkort" sheetId="1" r:id="rId1"/>
    <sheet name="Cpk" sheetId="4" r:id="rId2"/>
  </sheets>
  <calcPr calcId="125725"/>
</workbook>
</file>

<file path=xl/calcChain.xml><?xml version="1.0" encoding="utf-8"?>
<calcChain xmlns="http://schemas.openxmlformats.org/spreadsheetml/2006/main">
  <c r="E9" i="4"/>
  <c r="E12"/>
  <c r="E11"/>
  <c r="E2"/>
  <c r="E7" s="1"/>
  <c r="E1"/>
  <c r="E3" l="1"/>
  <c r="E8"/>
  <c r="E13" s="1"/>
  <c r="E4"/>
  <c r="Q2" i="1"/>
  <c r="Q1"/>
  <c r="D18" s="1"/>
  <c r="E14" i="4" l="1"/>
  <c r="E3" i="1"/>
  <c r="E5"/>
  <c r="E7"/>
  <c r="E9"/>
  <c r="E11"/>
  <c r="E13"/>
  <c r="E15"/>
  <c r="E17"/>
  <c r="E19"/>
  <c r="E21"/>
  <c r="D5"/>
  <c r="D9"/>
  <c r="D13"/>
  <c r="D17"/>
  <c r="D21"/>
  <c r="C3"/>
  <c r="C5"/>
  <c r="C7"/>
  <c r="C9"/>
  <c r="C11"/>
  <c r="C13"/>
  <c r="C15"/>
  <c r="C17"/>
  <c r="C19"/>
  <c r="C21"/>
  <c r="D4"/>
  <c r="D8"/>
  <c r="D12"/>
  <c r="D16"/>
  <c r="D20"/>
  <c r="E2"/>
  <c r="E4"/>
  <c r="E6"/>
  <c r="E8"/>
  <c r="E10"/>
  <c r="E12"/>
  <c r="E14"/>
  <c r="E16"/>
  <c r="E18"/>
  <c r="E20"/>
  <c r="D3"/>
  <c r="D7"/>
  <c r="D11"/>
  <c r="D15"/>
  <c r="D19"/>
  <c r="C2"/>
  <c r="C4"/>
  <c r="C6"/>
  <c r="C8"/>
  <c r="C10"/>
  <c r="C12"/>
  <c r="C14"/>
  <c r="C16"/>
  <c r="C18"/>
  <c r="C20"/>
  <c r="D2"/>
  <c r="D6"/>
  <c r="D10"/>
  <c r="D14"/>
</calcChain>
</file>

<file path=xl/sharedStrings.xml><?xml version="1.0" encoding="utf-8"?>
<sst xmlns="http://schemas.openxmlformats.org/spreadsheetml/2006/main" count="23" uniqueCount="18">
  <si>
    <t>USL</t>
  </si>
  <si>
    <t>LSL</t>
  </si>
  <si>
    <t>Cp</t>
  </si>
  <si>
    <t>Cpk</t>
  </si>
  <si>
    <t>Obs. No.</t>
  </si>
  <si>
    <t xml:space="preserve">LCL </t>
  </si>
  <si>
    <t>UCL</t>
  </si>
  <si>
    <t>CL</t>
  </si>
  <si>
    <t>LCL</t>
  </si>
  <si>
    <t>n</t>
  </si>
  <si>
    <t>Dataværdi</t>
  </si>
  <si>
    <t>Gennemsnit</t>
  </si>
  <si>
    <t>Standardafvigelse</t>
  </si>
  <si>
    <t>Signifikansniveau</t>
  </si>
  <si>
    <t>Konfidensniveau</t>
  </si>
  <si>
    <t>Konstant til konfidensinterval</t>
  </si>
  <si>
    <t>Øvre konfidensgrænse Cpk</t>
  </si>
  <si>
    <t>Nedre konfidensgrænse Cpk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</si>
</sst>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0" xfId="0" applyFont="1"/>
    <xf numFmtId="164" fontId="0" fillId="0" borderId="0" xfId="0" applyNumberFormat="1"/>
    <xf numFmtId="0" fontId="3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0" fillId="0" borderId="0" xfId="0" applyNumberFormat="1"/>
    <xf numFmtId="0" fontId="0" fillId="0" borderId="0" xfId="0" applyBorder="1"/>
    <xf numFmtId="0" fontId="4" fillId="0" borderId="1" xfId="0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165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/>
      <c:scatterChart>
        <c:scatterStyle val="lineMarker"/>
        <c:ser>
          <c:idx val="0"/>
          <c:order val="0"/>
          <c:tx>
            <c:strRef>
              <c:f>Kontrolkort!$B$1</c:f>
              <c:strCache>
                <c:ptCount val="1"/>
                <c:pt idx="0">
                  <c:v>Dataværdi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</c:spPr>
          </c:marker>
          <c:xVal>
            <c:numRef>
              <c:f>Kontrolkort!$A$2:$A$21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Kontrolkort!$B$2:$B$21</c:f>
              <c:numCache>
                <c:formatCode>0.0</c:formatCode>
                <c:ptCount val="20"/>
                <c:pt idx="0">
                  <c:v>497.7</c:v>
                </c:pt>
                <c:pt idx="1">
                  <c:v>501.2</c:v>
                </c:pt>
                <c:pt idx="2">
                  <c:v>496</c:v>
                </c:pt>
                <c:pt idx="3">
                  <c:v>501.3</c:v>
                </c:pt>
                <c:pt idx="4">
                  <c:v>500.5</c:v>
                </c:pt>
                <c:pt idx="5">
                  <c:v>501.8</c:v>
                </c:pt>
                <c:pt idx="6">
                  <c:v>495.9</c:v>
                </c:pt>
                <c:pt idx="7">
                  <c:v>502</c:v>
                </c:pt>
                <c:pt idx="8">
                  <c:v>496.8</c:v>
                </c:pt>
                <c:pt idx="9">
                  <c:v>499.2</c:v>
                </c:pt>
                <c:pt idx="10">
                  <c:v>495.9</c:v>
                </c:pt>
                <c:pt idx="11">
                  <c:v>496.1</c:v>
                </c:pt>
                <c:pt idx="12">
                  <c:v>496.8</c:v>
                </c:pt>
                <c:pt idx="13">
                  <c:v>496.3</c:v>
                </c:pt>
                <c:pt idx="14">
                  <c:v>498.3</c:v>
                </c:pt>
                <c:pt idx="15">
                  <c:v>503.8</c:v>
                </c:pt>
                <c:pt idx="16">
                  <c:v>496.9</c:v>
                </c:pt>
                <c:pt idx="17">
                  <c:v>495.9</c:v>
                </c:pt>
                <c:pt idx="18">
                  <c:v>501</c:v>
                </c:pt>
                <c:pt idx="19">
                  <c:v>497</c:v>
                </c:pt>
              </c:numCache>
            </c:numRef>
          </c:yVal>
        </c:ser>
        <c:ser>
          <c:idx val="1"/>
          <c:order val="1"/>
          <c:tx>
            <c:strRef>
              <c:f>Kontrolkort!$C$1</c:f>
              <c:strCache>
                <c:ptCount val="1"/>
                <c:pt idx="0">
                  <c:v>LCL </c:v>
                </c:pt>
              </c:strCache>
            </c:strRef>
          </c:tx>
          <c:spPr>
            <a:ln w="285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Kontrolkort!$A$2:$A$21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Kontrolkort!$C$2:$C$21</c:f>
              <c:numCache>
                <c:formatCode>0.00</c:formatCode>
                <c:ptCount val="20"/>
                <c:pt idx="0">
                  <c:v>490.81003379077646</c:v>
                </c:pt>
                <c:pt idx="1">
                  <c:v>490.81003379077646</c:v>
                </c:pt>
                <c:pt idx="2">
                  <c:v>490.81003379077646</c:v>
                </c:pt>
                <c:pt idx="3">
                  <c:v>490.81003379077646</c:v>
                </c:pt>
                <c:pt idx="4">
                  <c:v>490.81003379077646</c:v>
                </c:pt>
                <c:pt idx="5">
                  <c:v>490.81003379077646</c:v>
                </c:pt>
                <c:pt idx="6">
                  <c:v>490.81003379077646</c:v>
                </c:pt>
                <c:pt idx="7">
                  <c:v>490.81003379077646</c:v>
                </c:pt>
                <c:pt idx="8">
                  <c:v>490.81003379077646</c:v>
                </c:pt>
                <c:pt idx="9">
                  <c:v>490.81003379077646</c:v>
                </c:pt>
                <c:pt idx="10">
                  <c:v>490.81003379077646</c:v>
                </c:pt>
                <c:pt idx="11">
                  <c:v>490.81003379077646</c:v>
                </c:pt>
                <c:pt idx="12">
                  <c:v>490.81003379077646</c:v>
                </c:pt>
                <c:pt idx="13">
                  <c:v>490.81003379077646</c:v>
                </c:pt>
                <c:pt idx="14">
                  <c:v>490.81003379077646</c:v>
                </c:pt>
                <c:pt idx="15">
                  <c:v>490.81003379077646</c:v>
                </c:pt>
                <c:pt idx="16">
                  <c:v>490.81003379077646</c:v>
                </c:pt>
                <c:pt idx="17">
                  <c:v>490.81003379077646</c:v>
                </c:pt>
                <c:pt idx="18">
                  <c:v>490.81003379077646</c:v>
                </c:pt>
                <c:pt idx="19">
                  <c:v>490.81003379077646</c:v>
                </c:pt>
              </c:numCache>
            </c:numRef>
          </c:yVal>
        </c:ser>
        <c:ser>
          <c:idx val="2"/>
          <c:order val="2"/>
          <c:tx>
            <c:strRef>
              <c:f>Kontrolkort!$D$1</c:f>
              <c:strCache>
                <c:ptCount val="1"/>
                <c:pt idx="0">
                  <c:v>CL</c:v>
                </c:pt>
              </c:strCache>
            </c:strRef>
          </c:tx>
          <c:spPr>
            <a:ln w="28575">
              <a:solidFill>
                <a:prstClr val="black"/>
              </a:solidFill>
              <a:prstDash val="dash"/>
            </a:ln>
          </c:spPr>
          <c:marker>
            <c:symbol val="none"/>
          </c:marker>
          <c:xVal>
            <c:numRef>
              <c:f>Kontrolkort!$A$2:$A$21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Kontrolkort!$D$2:$D$21</c:f>
              <c:numCache>
                <c:formatCode>0.00</c:formatCode>
                <c:ptCount val="20"/>
                <c:pt idx="0">
                  <c:v>498.52</c:v>
                </c:pt>
                <c:pt idx="1">
                  <c:v>498.52</c:v>
                </c:pt>
                <c:pt idx="2">
                  <c:v>498.52</c:v>
                </c:pt>
                <c:pt idx="3">
                  <c:v>498.52</c:v>
                </c:pt>
                <c:pt idx="4">
                  <c:v>498.52</c:v>
                </c:pt>
                <c:pt idx="5">
                  <c:v>498.52</c:v>
                </c:pt>
                <c:pt idx="6">
                  <c:v>498.52</c:v>
                </c:pt>
                <c:pt idx="7">
                  <c:v>498.52</c:v>
                </c:pt>
                <c:pt idx="8">
                  <c:v>498.52</c:v>
                </c:pt>
                <c:pt idx="9">
                  <c:v>498.52</c:v>
                </c:pt>
                <c:pt idx="10">
                  <c:v>498.52</c:v>
                </c:pt>
                <c:pt idx="11">
                  <c:v>498.52</c:v>
                </c:pt>
                <c:pt idx="12">
                  <c:v>498.52</c:v>
                </c:pt>
                <c:pt idx="13">
                  <c:v>498.52</c:v>
                </c:pt>
                <c:pt idx="14">
                  <c:v>498.52</c:v>
                </c:pt>
                <c:pt idx="15">
                  <c:v>498.52</c:v>
                </c:pt>
                <c:pt idx="16">
                  <c:v>498.52</c:v>
                </c:pt>
                <c:pt idx="17">
                  <c:v>498.52</c:v>
                </c:pt>
                <c:pt idx="18">
                  <c:v>498.52</c:v>
                </c:pt>
                <c:pt idx="19">
                  <c:v>498.52</c:v>
                </c:pt>
              </c:numCache>
            </c:numRef>
          </c:yVal>
        </c:ser>
        <c:ser>
          <c:idx val="3"/>
          <c:order val="3"/>
          <c:tx>
            <c:strRef>
              <c:f>Kontrolkort!$E$1</c:f>
              <c:strCache>
                <c:ptCount val="1"/>
                <c:pt idx="0">
                  <c:v>UCL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Kontrolkort!$A$2:$A$21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Kontrolkort!$E$2:$E$21</c:f>
              <c:numCache>
                <c:formatCode>0.00</c:formatCode>
                <c:ptCount val="20"/>
                <c:pt idx="0">
                  <c:v>506.22996620922351</c:v>
                </c:pt>
                <c:pt idx="1">
                  <c:v>506.22996620922351</c:v>
                </c:pt>
                <c:pt idx="2">
                  <c:v>506.22996620922351</c:v>
                </c:pt>
                <c:pt idx="3">
                  <c:v>506.22996620922351</c:v>
                </c:pt>
                <c:pt idx="4">
                  <c:v>506.22996620922351</c:v>
                </c:pt>
                <c:pt idx="5">
                  <c:v>506.22996620922351</c:v>
                </c:pt>
                <c:pt idx="6">
                  <c:v>506.22996620922351</c:v>
                </c:pt>
                <c:pt idx="7">
                  <c:v>506.22996620922351</c:v>
                </c:pt>
                <c:pt idx="8">
                  <c:v>506.22996620922351</c:v>
                </c:pt>
                <c:pt idx="9">
                  <c:v>506.22996620922351</c:v>
                </c:pt>
                <c:pt idx="10">
                  <c:v>506.22996620922351</c:v>
                </c:pt>
                <c:pt idx="11">
                  <c:v>506.22996620922351</c:v>
                </c:pt>
                <c:pt idx="12">
                  <c:v>506.22996620922351</c:v>
                </c:pt>
                <c:pt idx="13">
                  <c:v>506.22996620922351</c:v>
                </c:pt>
                <c:pt idx="14">
                  <c:v>506.22996620922351</c:v>
                </c:pt>
                <c:pt idx="15">
                  <c:v>506.22996620922351</c:v>
                </c:pt>
                <c:pt idx="16">
                  <c:v>506.22996620922351</c:v>
                </c:pt>
                <c:pt idx="17">
                  <c:v>506.22996620922351</c:v>
                </c:pt>
                <c:pt idx="18">
                  <c:v>506.22996620922351</c:v>
                </c:pt>
                <c:pt idx="19">
                  <c:v>506.22996620922351</c:v>
                </c:pt>
              </c:numCache>
            </c:numRef>
          </c:yVal>
        </c:ser>
        <c:dLbls/>
        <c:axId val="129281024"/>
        <c:axId val="130032384"/>
      </c:scatterChart>
      <c:valAx>
        <c:axId val="129281024"/>
        <c:scaling>
          <c:orientation val="minMax"/>
          <c:max val="20"/>
        </c:scaling>
        <c:axPos val="b"/>
        <c:numFmt formatCode="General" sourceLinked="1"/>
        <c:tickLblPos val="nextTo"/>
        <c:crossAx val="130032384"/>
        <c:crossesAt val="490"/>
        <c:crossBetween val="midCat"/>
        <c:minorUnit val="1"/>
      </c:valAx>
      <c:valAx>
        <c:axId val="130032384"/>
        <c:scaling>
          <c:orientation val="minMax"/>
        </c:scaling>
        <c:axPos val="l"/>
        <c:majorGridlines/>
        <c:numFmt formatCode="0.0" sourceLinked="1"/>
        <c:tickLblPos val="nextTo"/>
        <c:crossAx val="129281024"/>
        <c:crosses val="autoZero"/>
        <c:crossBetween val="midCat"/>
        <c:minorUnit val="1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</xdr:row>
      <xdr:rowOff>161925</xdr:rowOff>
    </xdr:from>
    <xdr:to>
      <xdr:col>15</xdr:col>
      <xdr:colOff>85724</xdr:colOff>
      <xdr:row>16</xdr:row>
      <xdr:rowOff>47625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Normal="100" workbookViewId="0"/>
  </sheetViews>
  <sheetFormatPr defaultRowHeight="15"/>
  <cols>
    <col min="2" max="2" width="10.140625" bestFit="1" customWidth="1"/>
    <col min="3" max="3" width="11.5703125" bestFit="1" customWidth="1"/>
    <col min="4" max="4" width="11.5703125" customWidth="1"/>
    <col min="5" max="5" width="12" bestFit="1" customWidth="1"/>
    <col min="17" max="17" width="6.5703125" bestFit="1" customWidth="1"/>
    <col min="18" max="18" width="16.85546875" bestFit="1" customWidth="1"/>
  </cols>
  <sheetData>
    <row r="1" spans="1:18">
      <c r="A1" s="2" t="s">
        <v>4</v>
      </c>
      <c r="B1" s="2" t="s">
        <v>10</v>
      </c>
      <c r="C1" s="4" t="s">
        <v>5</v>
      </c>
      <c r="D1" s="4" t="s">
        <v>7</v>
      </c>
      <c r="E1" s="4" t="s">
        <v>6</v>
      </c>
      <c r="Q1" s="5">
        <f>AVERAGE(B2:B21)</f>
        <v>498.52</v>
      </c>
      <c r="R1" s="6" t="s">
        <v>11</v>
      </c>
    </row>
    <row r="2" spans="1:18">
      <c r="A2">
        <v>1</v>
      </c>
      <c r="B2" s="3">
        <v>497.7</v>
      </c>
      <c r="C2" s="1">
        <f t="shared" ref="C2:C21" si="0">$Q$1-3*$Q$2</f>
        <v>490.81003379077646</v>
      </c>
      <c r="D2" s="1">
        <f t="shared" ref="D2:D21" si="1">$Q$1</f>
        <v>498.52</v>
      </c>
      <c r="E2" s="1">
        <f t="shared" ref="E2:E21" si="2">$Q$1+3*$Q$2</f>
        <v>506.22996620922351</v>
      </c>
      <c r="Q2" s="5">
        <f>STDEV(B2:B21)</f>
        <v>2.5699887364078422</v>
      </c>
      <c r="R2" s="6" t="s">
        <v>12</v>
      </c>
    </row>
    <row r="3" spans="1:18">
      <c r="A3">
        <v>2</v>
      </c>
      <c r="B3" s="3">
        <v>501.2</v>
      </c>
      <c r="C3" s="1">
        <f t="shared" si="0"/>
        <v>490.81003379077646</v>
      </c>
      <c r="D3" s="1">
        <f t="shared" si="1"/>
        <v>498.52</v>
      </c>
      <c r="E3" s="1">
        <f t="shared" si="2"/>
        <v>506.22996620922351</v>
      </c>
    </row>
    <row r="4" spans="1:18">
      <c r="A4">
        <v>3</v>
      </c>
      <c r="B4" s="3">
        <v>496</v>
      </c>
      <c r="C4" s="1">
        <f t="shared" si="0"/>
        <v>490.81003379077646</v>
      </c>
      <c r="D4" s="1">
        <f t="shared" si="1"/>
        <v>498.52</v>
      </c>
      <c r="E4" s="1">
        <f t="shared" si="2"/>
        <v>506.22996620922351</v>
      </c>
    </row>
    <row r="5" spans="1:18">
      <c r="A5">
        <v>4</v>
      </c>
      <c r="B5" s="3">
        <v>501.3</v>
      </c>
      <c r="C5" s="1">
        <f t="shared" si="0"/>
        <v>490.81003379077646</v>
      </c>
      <c r="D5" s="1">
        <f t="shared" si="1"/>
        <v>498.52</v>
      </c>
      <c r="E5" s="1">
        <f t="shared" si="2"/>
        <v>506.22996620922351</v>
      </c>
    </row>
    <row r="6" spans="1:18">
      <c r="A6">
        <v>5</v>
      </c>
      <c r="B6" s="3">
        <v>500.5</v>
      </c>
      <c r="C6" s="1">
        <f t="shared" si="0"/>
        <v>490.81003379077646</v>
      </c>
      <c r="D6" s="1">
        <f t="shared" si="1"/>
        <v>498.52</v>
      </c>
      <c r="E6" s="1">
        <f t="shared" si="2"/>
        <v>506.22996620922351</v>
      </c>
    </row>
    <row r="7" spans="1:18">
      <c r="A7">
        <v>6</v>
      </c>
      <c r="B7" s="3">
        <v>501.8</v>
      </c>
      <c r="C7" s="1">
        <f t="shared" si="0"/>
        <v>490.81003379077646</v>
      </c>
      <c r="D7" s="1">
        <f t="shared" si="1"/>
        <v>498.52</v>
      </c>
      <c r="E7" s="1">
        <f t="shared" si="2"/>
        <v>506.22996620922351</v>
      </c>
    </row>
    <row r="8" spans="1:18">
      <c r="A8">
        <v>7</v>
      </c>
      <c r="B8" s="3">
        <v>495.9</v>
      </c>
      <c r="C8" s="1">
        <f t="shared" si="0"/>
        <v>490.81003379077646</v>
      </c>
      <c r="D8" s="1">
        <f t="shared" si="1"/>
        <v>498.52</v>
      </c>
      <c r="E8" s="1">
        <f t="shared" si="2"/>
        <v>506.22996620922351</v>
      </c>
    </row>
    <row r="9" spans="1:18">
      <c r="A9">
        <v>8</v>
      </c>
      <c r="B9" s="3">
        <v>502</v>
      </c>
      <c r="C9" s="1">
        <f t="shared" si="0"/>
        <v>490.81003379077646</v>
      </c>
      <c r="D9" s="1">
        <f t="shared" si="1"/>
        <v>498.52</v>
      </c>
      <c r="E9" s="1">
        <f t="shared" si="2"/>
        <v>506.22996620922351</v>
      </c>
    </row>
    <row r="10" spans="1:18">
      <c r="A10">
        <v>9</v>
      </c>
      <c r="B10" s="3">
        <v>496.8</v>
      </c>
      <c r="C10" s="1">
        <f t="shared" si="0"/>
        <v>490.81003379077646</v>
      </c>
      <c r="D10" s="1">
        <f t="shared" si="1"/>
        <v>498.52</v>
      </c>
      <c r="E10" s="1">
        <f t="shared" si="2"/>
        <v>506.22996620922351</v>
      </c>
    </row>
    <row r="11" spans="1:18">
      <c r="A11">
        <v>10</v>
      </c>
      <c r="B11" s="3">
        <v>499.2</v>
      </c>
      <c r="C11" s="1">
        <f t="shared" si="0"/>
        <v>490.81003379077646</v>
      </c>
      <c r="D11" s="1">
        <f t="shared" si="1"/>
        <v>498.52</v>
      </c>
      <c r="E11" s="1">
        <f t="shared" si="2"/>
        <v>506.22996620922351</v>
      </c>
    </row>
    <row r="12" spans="1:18">
      <c r="A12">
        <v>11</v>
      </c>
      <c r="B12" s="3">
        <v>495.9</v>
      </c>
      <c r="C12" s="1">
        <f t="shared" si="0"/>
        <v>490.81003379077646</v>
      </c>
      <c r="D12" s="1">
        <f t="shared" si="1"/>
        <v>498.52</v>
      </c>
      <c r="E12" s="1">
        <f t="shared" si="2"/>
        <v>506.22996620922351</v>
      </c>
    </row>
    <row r="13" spans="1:18">
      <c r="A13">
        <v>12</v>
      </c>
      <c r="B13" s="3">
        <v>496.1</v>
      </c>
      <c r="C13" s="1">
        <f t="shared" si="0"/>
        <v>490.81003379077646</v>
      </c>
      <c r="D13" s="1">
        <f t="shared" si="1"/>
        <v>498.52</v>
      </c>
      <c r="E13" s="1">
        <f t="shared" si="2"/>
        <v>506.22996620922351</v>
      </c>
    </row>
    <row r="14" spans="1:18">
      <c r="A14">
        <v>13</v>
      </c>
      <c r="B14" s="3">
        <v>496.8</v>
      </c>
      <c r="C14" s="1">
        <f t="shared" si="0"/>
        <v>490.81003379077646</v>
      </c>
      <c r="D14" s="1">
        <f t="shared" si="1"/>
        <v>498.52</v>
      </c>
      <c r="E14" s="1">
        <f t="shared" si="2"/>
        <v>506.22996620922351</v>
      </c>
    </row>
    <row r="15" spans="1:18">
      <c r="A15">
        <v>14</v>
      </c>
      <c r="B15" s="3">
        <v>496.3</v>
      </c>
      <c r="C15" s="1">
        <f t="shared" si="0"/>
        <v>490.81003379077646</v>
      </c>
      <c r="D15" s="1">
        <f t="shared" si="1"/>
        <v>498.52</v>
      </c>
      <c r="E15" s="1">
        <f t="shared" si="2"/>
        <v>506.22996620922351</v>
      </c>
    </row>
    <row r="16" spans="1:18">
      <c r="A16">
        <v>15</v>
      </c>
      <c r="B16" s="3">
        <v>498.3</v>
      </c>
      <c r="C16" s="1">
        <f t="shared" si="0"/>
        <v>490.81003379077646</v>
      </c>
      <c r="D16" s="1">
        <f t="shared" si="1"/>
        <v>498.52</v>
      </c>
      <c r="E16" s="1">
        <f t="shared" si="2"/>
        <v>506.22996620922351</v>
      </c>
    </row>
    <row r="17" spans="1:6">
      <c r="A17">
        <v>16</v>
      </c>
      <c r="B17" s="3">
        <v>503.8</v>
      </c>
      <c r="C17" s="1">
        <f t="shared" si="0"/>
        <v>490.81003379077646</v>
      </c>
      <c r="D17" s="1">
        <f t="shared" si="1"/>
        <v>498.52</v>
      </c>
      <c r="E17" s="1">
        <f t="shared" si="2"/>
        <v>506.22996620922351</v>
      </c>
    </row>
    <row r="18" spans="1:6">
      <c r="A18">
        <v>17</v>
      </c>
      <c r="B18" s="3">
        <v>496.9</v>
      </c>
      <c r="C18" s="1">
        <f t="shared" si="0"/>
        <v>490.81003379077646</v>
      </c>
      <c r="D18" s="1">
        <f t="shared" si="1"/>
        <v>498.52</v>
      </c>
      <c r="E18" s="1">
        <f t="shared" si="2"/>
        <v>506.22996620922351</v>
      </c>
    </row>
    <row r="19" spans="1:6">
      <c r="A19">
        <v>18</v>
      </c>
      <c r="B19" s="3">
        <v>495.9</v>
      </c>
      <c r="C19" s="1">
        <f t="shared" si="0"/>
        <v>490.81003379077646</v>
      </c>
      <c r="D19" s="1">
        <f t="shared" si="1"/>
        <v>498.52</v>
      </c>
      <c r="E19" s="1">
        <f t="shared" si="2"/>
        <v>506.22996620922351</v>
      </c>
    </row>
    <row r="20" spans="1:6">
      <c r="A20">
        <v>19</v>
      </c>
      <c r="B20" s="3">
        <v>501</v>
      </c>
      <c r="C20" s="1">
        <f t="shared" si="0"/>
        <v>490.81003379077646</v>
      </c>
      <c r="D20" s="1">
        <f t="shared" si="1"/>
        <v>498.52</v>
      </c>
      <c r="E20" s="1">
        <f t="shared" si="2"/>
        <v>506.22996620922351</v>
      </c>
    </row>
    <row r="21" spans="1:6">
      <c r="A21">
        <v>20</v>
      </c>
      <c r="B21" s="3">
        <v>497</v>
      </c>
      <c r="C21" s="1">
        <f t="shared" si="0"/>
        <v>490.81003379077646</v>
      </c>
      <c r="D21" s="1">
        <f t="shared" si="1"/>
        <v>498.52</v>
      </c>
      <c r="E21" s="1">
        <f t="shared" si="2"/>
        <v>506.22996620922351</v>
      </c>
    </row>
    <row r="22" spans="1:6">
      <c r="B22" s="3"/>
      <c r="C22" s="3"/>
      <c r="D22" s="3"/>
    </row>
    <row r="23" spans="1:6">
      <c r="B23" s="3"/>
      <c r="C23" s="3"/>
      <c r="D23" s="3"/>
    </row>
    <row r="24" spans="1:6">
      <c r="B24" s="3"/>
      <c r="C24" s="3"/>
      <c r="D24" s="3"/>
    </row>
    <row r="25" spans="1:6">
      <c r="B25" s="3"/>
      <c r="C25" s="3"/>
      <c r="D25" s="3"/>
    </row>
    <row r="26" spans="1:6">
      <c r="B26" s="3"/>
      <c r="C26" s="3"/>
      <c r="D26" s="3"/>
    </row>
    <row r="28" spans="1:6">
      <c r="B28" s="1"/>
      <c r="C28" s="1"/>
      <c r="D28" s="1"/>
      <c r="F28" s="3"/>
    </row>
    <row r="29" spans="1:6">
      <c r="B29" s="1"/>
      <c r="C29" s="1"/>
      <c r="D29" s="1"/>
      <c r="F29" s="3"/>
    </row>
    <row r="30" spans="1:6">
      <c r="F30" s="3"/>
    </row>
    <row r="31" spans="1:6">
      <c r="F31" s="3"/>
    </row>
    <row r="32" spans="1:6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workbookViewId="0"/>
  </sheetViews>
  <sheetFormatPr defaultRowHeight="15"/>
  <cols>
    <col min="2" max="2" width="10.140625" bestFit="1" customWidth="1"/>
    <col min="4" max="4" width="27.42578125" customWidth="1"/>
    <col min="5" max="5" width="16.85546875" bestFit="1" customWidth="1"/>
    <col min="6" max="6" width="6.5703125" bestFit="1" customWidth="1"/>
    <col min="7" max="11" width="6" customWidth="1"/>
    <col min="12" max="12" width="10.85546875" customWidth="1"/>
    <col min="13" max="13" width="5.5703125" customWidth="1"/>
    <col min="14" max="14" width="7.85546875" customWidth="1"/>
    <col min="15" max="15" width="5.5703125" customWidth="1"/>
    <col min="16" max="16" width="7.85546875" customWidth="1"/>
    <col min="17" max="17" width="5.5703125" customWidth="1"/>
    <col min="18" max="18" width="7.85546875" customWidth="1"/>
    <col min="19" max="19" width="5.5703125" customWidth="1"/>
    <col min="20" max="20" width="7.85546875" customWidth="1"/>
    <col min="21" max="21" width="5.5703125" customWidth="1"/>
    <col min="22" max="22" width="7.85546875" customWidth="1"/>
    <col min="23" max="23" width="5.5703125" customWidth="1"/>
    <col min="24" max="24" width="7.85546875" customWidth="1"/>
    <col min="25" max="25" width="5.5703125" customWidth="1"/>
    <col min="26" max="26" width="7.85546875" customWidth="1"/>
    <col min="27" max="27" width="5.5703125" customWidth="1"/>
    <col min="28" max="28" width="7.85546875" customWidth="1"/>
    <col min="29" max="29" width="5.5703125" customWidth="1"/>
    <col min="30" max="30" width="7.85546875" customWidth="1"/>
    <col min="31" max="31" width="10.85546875" bestFit="1" customWidth="1"/>
  </cols>
  <sheetData>
    <row r="1" spans="1:12">
      <c r="A1" s="2" t="s">
        <v>4</v>
      </c>
      <c r="B1" s="2" t="s">
        <v>10</v>
      </c>
      <c r="D1" s="10" t="s">
        <v>11</v>
      </c>
      <c r="E1" s="5">
        <f>AVERAGE(B2:B21)</f>
        <v>498.52</v>
      </c>
    </row>
    <row r="2" spans="1:12">
      <c r="A2">
        <v>1</v>
      </c>
      <c r="B2" s="3">
        <v>497.7</v>
      </c>
      <c r="D2" s="10" t="s">
        <v>12</v>
      </c>
      <c r="E2" s="5">
        <f>STDEV(B2:B21)</f>
        <v>2.5699887364078422</v>
      </c>
    </row>
    <row r="3" spans="1:12">
      <c r="A3">
        <v>2</v>
      </c>
      <c r="B3" s="3">
        <v>501.2</v>
      </c>
      <c r="D3" s="10" t="s">
        <v>8</v>
      </c>
      <c r="E3" s="11">
        <f>E1-3*E2</f>
        <v>490.81003379077646</v>
      </c>
      <c r="G3" s="8"/>
      <c r="H3" s="8"/>
      <c r="I3" s="8"/>
      <c r="J3" s="8"/>
      <c r="K3" s="8"/>
      <c r="L3" s="8"/>
    </row>
    <row r="4" spans="1:12">
      <c r="A4">
        <v>3</v>
      </c>
      <c r="B4" s="3">
        <v>496</v>
      </c>
      <c r="D4" s="10" t="s">
        <v>6</v>
      </c>
      <c r="E4" s="11">
        <f>E1+3*E2</f>
        <v>506.22996620922351</v>
      </c>
    </row>
    <row r="5" spans="1:12">
      <c r="A5">
        <v>4</v>
      </c>
      <c r="B5" s="3">
        <v>501.3</v>
      </c>
      <c r="D5" s="6" t="s">
        <v>1</v>
      </c>
      <c r="E5" s="6">
        <v>485</v>
      </c>
    </row>
    <row r="6" spans="1:12">
      <c r="A6">
        <v>5</v>
      </c>
      <c r="B6" s="3">
        <v>500.5</v>
      </c>
      <c r="D6" s="6" t="s">
        <v>0</v>
      </c>
      <c r="E6" s="7">
        <v>515</v>
      </c>
    </row>
    <row r="7" spans="1:12">
      <c r="A7">
        <v>6</v>
      </c>
      <c r="B7" s="3">
        <v>501.8</v>
      </c>
      <c r="D7" s="6" t="s">
        <v>2</v>
      </c>
      <c r="E7" s="5">
        <f>(E6-E5)/(6*E2)</f>
        <v>1.9455338185601017</v>
      </c>
    </row>
    <row r="8" spans="1:12">
      <c r="A8">
        <v>7</v>
      </c>
      <c r="B8" s="3">
        <v>495.9</v>
      </c>
      <c r="D8" s="6" t="s">
        <v>3</v>
      </c>
      <c r="E8" s="12">
        <f>(MIN(E1-E5,E6-E1)/(3*E2))</f>
        <v>1.7535744817955026</v>
      </c>
    </row>
    <row r="9" spans="1:12">
      <c r="A9">
        <v>8</v>
      </c>
      <c r="B9" s="3">
        <v>502</v>
      </c>
      <c r="D9" s="10" t="s">
        <v>9</v>
      </c>
      <c r="E9" s="10">
        <f>COUNTA(B2:B21)</f>
        <v>20</v>
      </c>
      <c r="F9" s="9"/>
    </row>
    <row r="10" spans="1:12">
      <c r="A10">
        <v>9</v>
      </c>
      <c r="B10" s="3">
        <v>496.8</v>
      </c>
      <c r="D10" s="6" t="s">
        <v>13</v>
      </c>
      <c r="E10" s="10">
        <v>0.05</v>
      </c>
      <c r="F10" s="9"/>
    </row>
    <row r="11" spans="1:12">
      <c r="A11">
        <v>10</v>
      </c>
      <c r="B11" s="3">
        <v>499.2</v>
      </c>
      <c r="D11" s="6" t="s">
        <v>14</v>
      </c>
      <c r="E11" s="10">
        <f>1-E10</f>
        <v>0.95</v>
      </c>
      <c r="F11" s="9"/>
    </row>
    <row r="12" spans="1:12">
      <c r="A12">
        <v>11</v>
      </c>
      <c r="B12" s="3">
        <v>495.9</v>
      </c>
      <c r="D12" s="6" t="s">
        <v>15</v>
      </c>
      <c r="E12" s="13">
        <f>NORMSINV(1-E10/2)</f>
        <v>1.959963984540054</v>
      </c>
      <c r="F12" s="9"/>
    </row>
    <row r="13" spans="1:12">
      <c r="A13">
        <v>12</v>
      </c>
      <c r="B13" s="3">
        <v>496.1</v>
      </c>
      <c r="D13" s="6" t="s">
        <v>16</v>
      </c>
      <c r="E13" s="12">
        <f>E8*(1+E12*SQRT(1/(9*E9*E8^2)+1/2/(E9-1)))</f>
        <v>2.3299412931435164</v>
      </c>
      <c r="F13" s="9"/>
    </row>
    <row r="14" spans="1:12">
      <c r="A14">
        <v>13</v>
      </c>
      <c r="B14" s="3">
        <v>496.8</v>
      </c>
      <c r="D14" s="6" t="s">
        <v>17</v>
      </c>
      <c r="E14" s="12">
        <f>E8*(1-E12*SQRT(1/(9*E9*E8^2)+1/2/(E9-1)))</f>
        <v>1.1772076704474888</v>
      </c>
      <c r="F14" s="9"/>
    </row>
    <row r="15" spans="1:12">
      <c r="A15">
        <v>14</v>
      </c>
      <c r="B15" s="3">
        <v>496.3</v>
      </c>
      <c r="F15" s="9"/>
    </row>
    <row r="16" spans="1:12">
      <c r="A16">
        <v>15</v>
      </c>
      <c r="B16" s="3">
        <v>498.3</v>
      </c>
      <c r="F16" s="9"/>
    </row>
    <row r="17" spans="1:6">
      <c r="A17">
        <v>16</v>
      </c>
      <c r="B17" s="3">
        <v>503.8</v>
      </c>
      <c r="D17" s="9"/>
      <c r="E17" s="9"/>
      <c r="F17" s="9"/>
    </row>
    <row r="18" spans="1:6">
      <c r="A18">
        <v>17</v>
      </c>
      <c r="B18" s="3">
        <v>496.9</v>
      </c>
    </row>
    <row r="19" spans="1:6">
      <c r="A19">
        <v>18</v>
      </c>
      <c r="B19" s="3">
        <v>495.9</v>
      </c>
    </row>
    <row r="20" spans="1:6">
      <c r="A20">
        <v>19</v>
      </c>
      <c r="B20" s="3">
        <v>501</v>
      </c>
    </row>
    <row r="21" spans="1:6">
      <c r="A21">
        <v>20</v>
      </c>
      <c r="B21" s="3">
        <v>497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Kontrolkort</vt:lpstr>
      <vt:lpstr>Cpk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birger.madsen@ofir.dk</dc:creator>
  <cp:lastModifiedBy>birger.madsen@ofir.dk</cp:lastModifiedBy>
  <dcterms:created xsi:type="dcterms:W3CDTF">2015-11-23T09:58:11Z</dcterms:created>
  <dcterms:modified xsi:type="dcterms:W3CDTF">2017-06-10T17:04:04Z</dcterms:modified>
</cp:coreProperties>
</file>